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workbookProtection workbookPassword="DBA2" lockStructure="1"/>
  <bookViews>
    <workbookView xWindow="120" yWindow="60" windowWidth="15480" windowHeight="9855"/>
  </bookViews>
  <sheets>
    <sheet name="Übersicht" sheetId="1" r:id="rId1"/>
    <sheet name="Verbrauch" sheetId="2" r:id="rId2"/>
    <sheet name="Kfz Kosten" sheetId="5" r:id="rId3"/>
    <sheet name="KW- PS" sheetId="7" r:id="rId4"/>
    <sheet name="Mot.bez. VSt." sheetId="8" r:id="rId5"/>
  </sheets>
  <calcPr calcId="145621"/>
</workbook>
</file>

<file path=xl/calcChain.xml><?xml version="1.0" encoding="utf-8"?>
<calcChain xmlns="http://schemas.openxmlformats.org/spreadsheetml/2006/main">
  <c r="D9" i="8" l="1"/>
  <c r="D8" i="8"/>
  <c r="D7" i="8"/>
  <c r="D6" i="8"/>
  <c r="C10" i="5"/>
  <c r="C6" i="8"/>
  <c r="E6" i="8" s="1"/>
  <c r="F5" i="5" l="1"/>
  <c r="F6" i="5" s="1"/>
  <c r="F14" i="5"/>
  <c r="F15" i="5"/>
  <c r="F16" i="5"/>
  <c r="F17" i="5"/>
  <c r="F13" i="5" s="1"/>
  <c r="F18" i="5"/>
  <c r="F19" i="5"/>
  <c r="F20" i="5"/>
  <c r="F21" i="5"/>
  <c r="F22" i="5"/>
  <c r="F23" i="5"/>
  <c r="E4" i="7"/>
  <c r="E5" i="7"/>
  <c r="C6" i="2"/>
  <c r="F7" i="5"/>
  <c r="C9" i="8"/>
  <c r="E9" i="8" s="1"/>
  <c r="F8" i="5" l="1"/>
  <c r="H14" i="5"/>
  <c r="H15" i="5"/>
  <c r="H16" i="5"/>
  <c r="H17" i="5"/>
  <c r="H18" i="5"/>
  <c r="H19" i="5"/>
  <c r="H20" i="5"/>
  <c r="H21" i="5"/>
  <c r="H22" i="5"/>
  <c r="H23" i="5"/>
</calcChain>
</file>

<file path=xl/comments1.xml><?xml version="1.0" encoding="utf-8"?>
<comments xmlns="http://schemas.openxmlformats.org/spreadsheetml/2006/main">
  <authors>
    <author>xy</author>
  </authors>
  <commentList>
    <comment ref="E1" authorId="0">
      <text>
        <r>
          <rPr>
            <sz val="8"/>
            <color indexed="81"/>
            <rFont val="Tahoma"/>
            <family val="2"/>
          </rPr>
          <t>Hier könnt ihr das Modell eintragen, für welches die Berechnung durchgeführt wurde um beim Ausdrucken den Überblick zu bewahren</t>
        </r>
      </text>
    </comment>
    <comment ref="B5" authorId="0">
      <text>
        <r>
          <rPr>
            <sz val="8"/>
            <color indexed="81"/>
            <rFont val="Tahoma"/>
            <family val="2"/>
          </rPr>
          <t>Kaufpreis inkl. aller Steuern und Rabatte</t>
        </r>
      </text>
    </comment>
    <comment ref="B6" authorId="0">
      <text>
        <r>
          <rPr>
            <sz val="8"/>
            <color indexed="81"/>
            <rFont val="Tahoma"/>
            <family val="2"/>
          </rPr>
          <t>Preise können in diversen Autozeitschriften nachgelesen oder bei Autofahrerclubs in Erfahrung gebracht werden</t>
        </r>
      </text>
    </comment>
    <comment ref="B7" authorId="0">
      <text>
        <r>
          <rPr>
            <sz val="8"/>
            <color indexed="81"/>
            <rFont val="Tahoma"/>
            <family val="2"/>
          </rPr>
          <t>durchschnittlichen Wert über die gesamte Nutzungsdauer annehmen</t>
        </r>
      </text>
    </comment>
    <comment ref="B8" authorId="0">
      <text>
        <r>
          <rPr>
            <sz val="8"/>
            <color indexed="81"/>
            <rFont val="Tahoma"/>
            <family val="2"/>
          </rPr>
          <t>durchschnittlichen Wert über die gesamte Nutzungsdauer annehmen wenn eine Voll-oder Teilkaskoversicherung abgeschlossen werden soll</t>
        </r>
      </text>
    </comment>
    <comment ref="B9" authorId="0">
      <text>
        <r>
          <rPr>
            <sz val="8"/>
            <color indexed="81"/>
            <rFont val="Tahoma"/>
          </rPr>
          <t xml:space="preserve">Die Leistung in KW entspricht der Leistung in PS/1,36.
z.B.: 66KW = 90PS
</t>
        </r>
      </text>
    </comment>
    <comment ref="B10" authorId="0">
      <text>
        <r>
          <rPr>
            <sz val="8"/>
            <color indexed="81"/>
            <rFont val="Tahoma"/>
            <family val="2"/>
          </rPr>
          <t>bei jährlicher Zahlung</t>
        </r>
        <r>
          <rPr>
            <sz val="8"/>
            <color indexed="81"/>
            <rFont val="Tahoma"/>
          </rPr>
          <t xml:space="preserve">
(Berechnung erfolgt automatisch nach Eingabe der Leistung in KW)</t>
        </r>
      </text>
    </comment>
    <comment ref="B11" authorId="0">
      <text>
        <r>
          <rPr>
            <sz val="8"/>
            <color indexed="81"/>
            <rFont val="Tahoma"/>
            <family val="2"/>
          </rPr>
          <t xml:space="preserve">mind. "1" Jahr für die Berechnung eintragen (nach oben hin gibt es keine Grenze) </t>
        </r>
      </text>
    </comment>
    <comment ref="B12" authorId="0">
      <text>
        <r>
          <rPr>
            <sz val="8"/>
            <color indexed="81"/>
            <rFont val="Tahoma"/>
            <family val="2"/>
          </rPr>
          <t>genaue Werte kann euch hier nur die entsprechende Vertragswerkstatt liefern</t>
        </r>
      </text>
    </comment>
    <comment ref="B14" authorId="0">
      <text>
        <r>
          <rPr>
            <sz val="8"/>
            <color indexed="81"/>
            <rFont val="Tahoma"/>
            <family val="2"/>
          </rPr>
          <t>Kosten für Öamtc oder Arbö, wenn ihr dort Mitglied seid oder Mobilitätsversicherung</t>
        </r>
      </text>
    </comment>
    <comment ref="B15" authorId="0">
      <text>
        <r>
          <rPr>
            <sz val="8"/>
            <color indexed="81"/>
            <rFont val="Tahoma"/>
            <family val="2"/>
          </rPr>
          <t>Autobahnvignette, Reifen, Autowäschen, Pflegemittel,...</t>
        </r>
        <r>
          <rPr>
            <sz val="8"/>
            <color indexed="81"/>
            <rFont val="Tahoma"/>
          </rPr>
          <t xml:space="preserve">
</t>
        </r>
      </text>
    </comment>
    <comment ref="B16" authorId="0">
      <text>
        <r>
          <rPr>
            <sz val="8"/>
            <color indexed="81"/>
            <rFont val="Tahoma"/>
          </rPr>
          <t xml:space="preserve">Anmeldung, Alufelgen, Anhängevorrichtung, Schiträger, Navi,...
</t>
        </r>
      </text>
    </comment>
  </commentList>
</comments>
</file>

<file path=xl/comments2.xml><?xml version="1.0" encoding="utf-8"?>
<comments xmlns="http://schemas.openxmlformats.org/spreadsheetml/2006/main">
  <authors>
    <author>xy</author>
  </authors>
  <commentList>
    <comment ref="C6" authorId="0">
      <text>
        <r>
          <rPr>
            <sz val="8"/>
            <color indexed="81"/>
            <rFont val="Tahoma"/>
          </rPr>
          <t xml:space="preserve">mindestens 74,4 Euro / Jahr
</t>
        </r>
      </text>
    </comment>
    <comment ref="D6" authorId="0">
      <text>
        <r>
          <rPr>
            <sz val="8"/>
            <color indexed="81"/>
            <rFont val="Tahoma"/>
            <family val="2"/>
          </rPr>
          <t xml:space="preserve">mindestens 66 Euro / Jahr
</t>
        </r>
      </text>
    </comment>
    <comment ref="C7" authorId="0">
      <text>
        <r>
          <rPr>
            <sz val="8"/>
            <color indexed="81"/>
            <rFont val="Tahoma"/>
          </rPr>
          <t xml:space="preserve">mindestens __,__ Euro / Jahr
</t>
        </r>
      </text>
    </comment>
    <comment ref="D7" authorId="0">
      <text>
        <r>
          <rPr>
            <sz val="8"/>
            <color indexed="81"/>
            <rFont val="Tahoma"/>
            <family val="2"/>
          </rPr>
          <t xml:space="preserve">mindestens 69,96 Euro / Jahr
</t>
        </r>
      </text>
    </comment>
    <comment ref="C8" authorId="0">
      <text>
        <r>
          <rPr>
            <sz val="8"/>
            <color indexed="81"/>
            <rFont val="Tahoma"/>
            <family val="2"/>
          </rPr>
          <t>mindestens __,__ Euro / Jahr</t>
        </r>
        <r>
          <rPr>
            <b/>
            <sz val="8"/>
            <color indexed="81"/>
            <rFont val="Tahoma"/>
          </rPr>
          <t xml:space="preserve">
</t>
        </r>
      </text>
    </comment>
    <comment ref="D8" authorId="0">
      <text>
        <r>
          <rPr>
            <sz val="8"/>
            <color indexed="81"/>
            <rFont val="Tahoma"/>
            <family val="2"/>
          </rPr>
          <t>mindestens 71,28 Euro / Jahr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  <comment ref="C9" authorId="0">
      <text>
        <r>
          <rPr>
            <sz val="8"/>
            <color indexed="81"/>
            <rFont val="Tahoma"/>
            <family val="2"/>
          </rPr>
          <t>mindestens 81,84 Euro / Jahr</t>
        </r>
        <r>
          <rPr>
            <b/>
            <sz val="8"/>
            <color indexed="81"/>
            <rFont val="Tahoma"/>
          </rPr>
          <t xml:space="preserve">
</t>
        </r>
      </text>
    </comment>
    <comment ref="D9" authorId="0">
      <text>
        <r>
          <rPr>
            <sz val="8"/>
            <color indexed="81"/>
            <rFont val="Tahoma"/>
            <family val="2"/>
          </rPr>
          <t>mindestens 72,60 Euro / Jahr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<sst xmlns="http://schemas.openxmlformats.org/spreadsheetml/2006/main" count="123" uniqueCount="81">
  <si>
    <t>Verbrauchsberechnung</t>
  </si>
  <si>
    <t>gefahrene Distanz in Kilometer</t>
  </si>
  <si>
    <t>verbrauchte Spritmenge in Liter</t>
  </si>
  <si>
    <t>l/100km</t>
  </si>
  <si>
    <t>Anschaffungskosten</t>
  </si>
  <si>
    <t>Haftpflichtversicherung/ Jahr</t>
  </si>
  <si>
    <t>Kaskoversicherung/ Jahr</t>
  </si>
  <si>
    <t>Kilometerleistung/ Jahr</t>
  </si>
  <si>
    <t>Verbrauch in l/100km</t>
  </si>
  <si>
    <t>Fahrzeugkostenberechnung</t>
  </si>
  <si>
    <t>Kosten pro Kilometer</t>
  </si>
  <si>
    <t>durchschnittliche Kosten pro Monat</t>
  </si>
  <si>
    <t>durchschnittliche Kosten pro Jahr</t>
  </si>
  <si>
    <t>Leistung in KW</t>
  </si>
  <si>
    <t>KW / PS Umrechnung</t>
  </si>
  <si>
    <t>Leistung in PS</t>
  </si>
  <si>
    <t>Eingabe</t>
  </si>
  <si>
    <t>Ergebnis</t>
  </si>
  <si>
    <t>zur Übersicht</t>
  </si>
  <si>
    <t>für die Berechnung unbedingt auszufüllen</t>
  </si>
  <si>
    <t>Ergebnis der Berechnung</t>
  </si>
  <si>
    <t>Hilfe</t>
  </si>
  <si>
    <t>für die jeweilige Berechnung ausfüllen</t>
  </si>
  <si>
    <t>Motorleistung in KW</t>
  </si>
  <si>
    <t>Kosten bei jährlicher Zahlung</t>
  </si>
  <si>
    <t>Kosten bei halbjährlicher Zahlung</t>
  </si>
  <si>
    <t>Kosten bei vierteljährlicher Zahlung</t>
  </si>
  <si>
    <t>Kosten bei monatlicher Zahlung</t>
  </si>
  <si>
    <t>Motorbez. Vers.Steuer / Jahr</t>
  </si>
  <si>
    <t>Spritverbrauch:</t>
  </si>
  <si>
    <t>Umrechnung von PS in KW</t>
  </si>
  <si>
    <t>zur Berechnung der motorbezogenen Versicherungssteuer</t>
  </si>
  <si>
    <t>Ergebnisse</t>
  </si>
  <si>
    <t>Nutzungsdauer in Jahren</t>
  </si>
  <si>
    <t>Durchschnittliche Servicekosten/ Jahr</t>
  </si>
  <si>
    <t>Durchschnittliche Reparaturkosten/ Jahr</t>
  </si>
  <si>
    <t>Sonstige Kosten/ Jahr</t>
  </si>
  <si>
    <t>Einmalige Anschaffungen</t>
  </si>
  <si>
    <t>muss für vollständige Berechnung ausgefüllt werden</t>
  </si>
  <si>
    <t>€</t>
  </si>
  <si>
    <t>Gesamtbelastung in "x" Jahren</t>
  </si>
  <si>
    <t>ausfüllen falls erforderlich bzw. gewünscht</t>
  </si>
  <si>
    <t>FAHRZEUG:</t>
  </si>
  <si>
    <t>Erforderliche Eingaben</t>
  </si>
  <si>
    <t>Preis pro Liter Sprit</t>
  </si>
  <si>
    <t>Restwert nach "x" Jahren</t>
  </si>
  <si>
    <t>Wertverlust</t>
  </si>
  <si>
    <t>Sonstige Kosten</t>
  </si>
  <si>
    <t>Spritkosten</t>
  </si>
  <si>
    <t>Kosten für die gesamte Nutzungsdauer</t>
  </si>
  <si>
    <t>Kosten für Autofahrerclub/ Jahr</t>
  </si>
  <si>
    <t>Haftpflicht</t>
  </si>
  <si>
    <t>Kasko</t>
  </si>
  <si>
    <t>Service</t>
  </si>
  <si>
    <t>Reparaturen</t>
  </si>
  <si>
    <t>Autofahrerclub</t>
  </si>
  <si>
    <t>Motorbez. Vers.St.</t>
  </si>
  <si>
    <t>Direktlinks zu MotorWaldviertel</t>
  </si>
  <si>
    <t>Motorsport</t>
  </si>
  <si>
    <t>Auto</t>
  </si>
  <si>
    <t>Motorrad</t>
  </si>
  <si>
    <t>powered by</t>
  </si>
  <si>
    <t>für Österreich</t>
  </si>
  <si>
    <t>Es gelten die AGB von Motorwaldviertel.</t>
  </si>
  <si>
    <t>zu den AGB</t>
  </si>
  <si>
    <t>aktuelle Version?</t>
  </si>
  <si>
    <t>Autokosten- berechnung</t>
  </si>
  <si>
    <t>Spritspartipps</t>
  </si>
  <si>
    <t>Infos auf Motorwaldviertel</t>
  </si>
  <si>
    <t>Fahrzeugbewertung</t>
  </si>
  <si>
    <t>zur Fahrzeugkostenberechnung</t>
  </si>
  <si>
    <t>Auto Tests und News</t>
  </si>
  <si>
    <t>Motorbezogene Versicherungssteuer ab März 2014</t>
  </si>
  <si>
    <t>Version: MWAKB 2014.1</t>
  </si>
  <si>
    <t>Vereine und Clubs</t>
  </si>
  <si>
    <t>TESTVERSION 2014!! Kfz-Steuer-Berechnung noch nicht fix!!</t>
  </si>
  <si>
    <t>bis März 2014</t>
  </si>
  <si>
    <t>Mehrbelastung ab 2014</t>
  </si>
  <si>
    <r>
      <rPr>
        <sz val="9"/>
        <rFont val="Arial"/>
        <family val="2"/>
      </rPr>
      <t xml:space="preserve">ab März 2014 </t>
    </r>
    <r>
      <rPr>
        <b/>
        <sz val="9"/>
        <rFont val="Arial"/>
        <family val="2"/>
      </rPr>
      <t>bei Autokauf</t>
    </r>
    <r>
      <rPr>
        <sz val="9"/>
        <rFont val="Arial"/>
        <family val="2"/>
      </rPr>
      <t xml:space="preserve"> (keine Finanzierung mittels Leasing oder Kredit)</t>
    </r>
  </si>
  <si>
    <t>NEU ab März 2014</t>
  </si>
  <si>
    <t>folgt in der Vollversion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</si>
</sst>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00"/>
    <numFmt numFmtId="166" formatCode="&quot;€&quot;\ #,##0.00"/>
  </numFmts>
  <fonts count="21" x14ac:knownFonts="1">
    <font>
      <sz val="10"/>
      <name val="Arial"/>
    </font>
    <font>
      <b/>
      <sz val="20"/>
      <name val="Arial"/>
      <family val="2"/>
    </font>
    <font>
      <u/>
      <sz val="10"/>
      <color indexed="12"/>
      <name val="Arial"/>
    </font>
    <font>
      <b/>
      <sz val="10"/>
      <name val="Arial"/>
      <family val="2"/>
    </font>
    <font>
      <sz val="10"/>
      <name val="Arial"/>
      <family val="2"/>
    </font>
    <font>
      <sz val="8"/>
      <color indexed="81"/>
      <name val="Tahoma"/>
    </font>
    <font>
      <b/>
      <sz val="8"/>
      <color indexed="81"/>
      <name val="Tahoma"/>
    </font>
    <font>
      <sz val="8"/>
      <color indexed="81"/>
      <name val="Tahoma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4"/>
      <color indexed="8"/>
      <name val="Arial"/>
      <family val="2"/>
    </font>
    <font>
      <sz val="10"/>
      <color indexed="10"/>
      <name val="Arial"/>
      <family val="2"/>
    </font>
    <font>
      <b/>
      <sz val="56"/>
      <color indexed="8"/>
      <name val="Arial"/>
      <family val="2"/>
    </font>
    <font>
      <sz val="56"/>
      <color indexed="8"/>
      <name val="Arial"/>
      <family val="2"/>
    </font>
    <font>
      <b/>
      <sz val="18"/>
      <name val="Arial"/>
      <family val="2"/>
    </font>
    <font>
      <b/>
      <sz val="10"/>
      <color rgb="FFFF0000"/>
      <name val="Arial"/>
      <family val="2"/>
    </font>
    <font>
      <b/>
      <sz val="8"/>
      <color indexed="81"/>
      <name val="Tahoma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19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2" fillId="0" borderId="0" xfId="1" applyAlignment="1" applyProtection="1"/>
    <xf numFmtId="0" fontId="0" fillId="0" borderId="0" xfId="0" applyAlignment="1">
      <alignment horizontal="left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0" xfId="1" applyAlignment="1" applyProtection="1">
      <alignment horizontal="center"/>
    </xf>
    <xf numFmtId="0" fontId="0" fillId="0" borderId="0" xfId="0" applyFill="1"/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6" xfId="0" applyBorder="1"/>
    <xf numFmtId="0" fontId="0" fillId="3" borderId="6" xfId="0" applyFill="1" applyBorder="1"/>
    <xf numFmtId="0" fontId="4" fillId="0" borderId="6" xfId="0" applyFont="1" applyBorder="1" applyAlignment="1">
      <alignment horizontal="right"/>
    </xf>
    <xf numFmtId="0" fontId="4" fillId="0" borderId="6" xfId="0" applyFont="1" applyBorder="1"/>
    <xf numFmtId="0" fontId="0" fillId="2" borderId="6" xfId="0" applyFill="1" applyBorder="1"/>
    <xf numFmtId="0" fontId="0" fillId="0" borderId="0" xfId="0" applyFill="1" applyBorder="1"/>
    <xf numFmtId="0" fontId="3" fillId="0" borderId="0" xfId="0" applyFon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2" fillId="0" borderId="0" xfId="1" applyFill="1" applyBorder="1" applyAlignment="1" applyProtection="1">
      <alignment horizontal="right"/>
    </xf>
    <xf numFmtId="0" fontId="0" fillId="0" borderId="3" xfId="0" applyFill="1" applyBorder="1"/>
    <xf numFmtId="0" fontId="0" fillId="0" borderId="6" xfId="0" applyFill="1" applyBorder="1"/>
    <xf numFmtId="0" fontId="0" fillId="0" borderId="6" xfId="0" applyFill="1" applyBorder="1" applyAlignment="1">
      <alignment horizontal="left"/>
    </xf>
    <xf numFmtId="2" fontId="0" fillId="0" borderId="0" xfId="0" applyNumberFormat="1" applyFill="1" applyBorder="1" applyAlignment="1">
      <alignment horizontal="right"/>
    </xf>
    <xf numFmtId="1" fontId="0" fillId="3" borderId="6" xfId="0" applyNumberFormat="1" applyFill="1" applyBorder="1" applyAlignment="1" applyProtection="1">
      <alignment horizontal="right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1" fontId="0" fillId="3" borderId="0" xfId="0" applyNumberFormat="1" applyFill="1" applyAlignment="1" applyProtection="1">
      <alignment horizontal="center"/>
      <protection locked="0"/>
    </xf>
    <xf numFmtId="0" fontId="0" fillId="4" borderId="6" xfId="0" applyFill="1" applyBorder="1"/>
    <xf numFmtId="0" fontId="0" fillId="0" borderId="0" xfId="0" applyBorder="1" applyAlignment="1">
      <alignment horizontal="left"/>
    </xf>
    <xf numFmtId="0" fontId="9" fillId="0" borderId="0" xfId="0" applyFont="1" applyAlignment="1"/>
    <xf numFmtId="0" fontId="3" fillId="0" borderId="0" xfId="0" applyFont="1" applyAlignment="1">
      <alignment horizontal="center"/>
    </xf>
    <xf numFmtId="3" fontId="10" fillId="0" borderId="0" xfId="0" applyNumberFormat="1" applyFont="1"/>
    <xf numFmtId="164" fontId="0" fillId="5" borderId="6" xfId="0" applyNumberFormat="1" applyFill="1" applyBorder="1" applyAlignment="1">
      <alignment horizontal="left"/>
    </xf>
    <xf numFmtId="0" fontId="0" fillId="6" borderId="6" xfId="0" applyFill="1" applyBorder="1"/>
    <xf numFmtId="0" fontId="8" fillId="7" borderId="6" xfId="0" applyFont="1" applyFill="1" applyBorder="1"/>
    <xf numFmtId="0" fontId="0" fillId="8" borderId="6" xfId="0" applyFill="1" applyBorder="1"/>
    <xf numFmtId="0" fontId="0" fillId="9" borderId="6" xfId="0" applyFill="1" applyBorder="1"/>
    <xf numFmtId="0" fontId="0" fillId="10" borderId="6" xfId="0" applyFill="1" applyBorder="1"/>
    <xf numFmtId="0" fontId="0" fillId="11" borderId="6" xfId="0" applyFill="1" applyBorder="1"/>
    <xf numFmtId="0" fontId="0" fillId="13" borderId="6" xfId="0" applyFill="1" applyBorder="1"/>
    <xf numFmtId="9" fontId="0" fillId="0" borderId="0" xfId="0" applyNumberFormat="1"/>
    <xf numFmtId="164" fontId="0" fillId="3" borderId="6" xfId="0" applyNumberFormat="1" applyFill="1" applyBorder="1" applyProtection="1">
      <protection locked="0"/>
    </xf>
    <xf numFmtId="164" fontId="0" fillId="4" borderId="6" xfId="0" applyNumberFormat="1" applyFill="1" applyBorder="1" applyProtection="1">
      <protection locked="0"/>
    </xf>
    <xf numFmtId="0" fontId="4" fillId="3" borderId="6" xfId="0" applyFont="1" applyFill="1" applyBorder="1" applyProtection="1">
      <protection locked="0"/>
    </xf>
    <xf numFmtId="0" fontId="0" fillId="3" borderId="6" xfId="0" applyFill="1" applyBorder="1" applyProtection="1">
      <protection locked="0"/>
    </xf>
    <xf numFmtId="3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65" fontId="0" fillId="3" borderId="6" xfId="0" applyNumberFormat="1" applyFill="1" applyBorder="1" applyProtection="1">
      <protection locked="0"/>
    </xf>
    <xf numFmtId="0" fontId="4" fillId="0" borderId="0" xfId="0" applyFont="1"/>
    <xf numFmtId="0" fontId="3" fillId="0" borderId="0" xfId="0" applyFont="1" applyAlignment="1">
      <alignment horizontal="left"/>
    </xf>
    <xf numFmtId="0" fontId="2" fillId="0" borderId="0" xfId="1" applyFont="1" applyFill="1" applyBorder="1" applyAlignment="1" applyProtection="1">
      <alignment horizontal="right"/>
    </xf>
    <xf numFmtId="0" fontId="2" fillId="0" borderId="0" xfId="1" applyBorder="1" applyAlignment="1" applyProtection="1">
      <alignment horizontal="center"/>
    </xf>
    <xf numFmtId="0" fontId="0" fillId="0" borderId="0" xfId="0" applyBorder="1"/>
    <xf numFmtId="0" fontId="0" fillId="0" borderId="0" xfId="0" applyBorder="1" applyAlignment="1"/>
    <xf numFmtId="0" fontId="0" fillId="0" borderId="5" xfId="0" applyBorder="1"/>
    <xf numFmtId="0" fontId="3" fillId="0" borderId="0" xfId="0" applyFont="1" applyBorder="1" applyAlignment="1">
      <alignment vertical="top"/>
    </xf>
    <xf numFmtId="0" fontId="2" fillId="0" borderId="5" xfId="1" applyBorder="1" applyAlignment="1" applyProtection="1"/>
    <xf numFmtId="0" fontId="3" fillId="0" borderId="6" xfId="0" applyFont="1" applyFill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7" xfId="0" applyFont="1" applyBorder="1"/>
    <xf numFmtId="0" fontId="16" fillId="0" borderId="0" xfId="0" applyFont="1"/>
    <xf numFmtId="0" fontId="0" fillId="14" borderId="6" xfId="0" applyFill="1" applyBorder="1"/>
    <xf numFmtId="0" fontId="4" fillId="12" borderId="6" xfId="0" applyFont="1" applyFill="1" applyBorder="1"/>
    <xf numFmtId="1" fontId="3" fillId="0" borderId="6" xfId="0" applyNumberFormat="1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/>
    <xf numFmtId="0" fontId="3" fillId="0" borderId="12" xfId="0" applyFont="1" applyBorder="1" applyAlignment="1">
      <alignment horizontal="right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0" fontId="0" fillId="0" borderId="7" xfId="0" applyBorder="1"/>
    <xf numFmtId="0" fontId="2" fillId="0" borderId="0" xfId="1" applyBorder="1" applyAlignment="1" applyProtection="1">
      <alignment vertical="top"/>
    </xf>
    <xf numFmtId="17" fontId="3" fillId="0" borderId="7" xfId="0" applyNumberFormat="1" applyFont="1" applyBorder="1"/>
    <xf numFmtId="0" fontId="2" fillId="0" borderId="0" xfId="1" applyBorder="1" applyAlignment="1" applyProtection="1"/>
    <xf numFmtId="0" fontId="16" fillId="0" borderId="3" xfId="0" applyFont="1" applyBorder="1"/>
    <xf numFmtId="0" fontId="11" fillId="0" borderId="0" xfId="1" applyFont="1" applyBorder="1" applyAlignment="1" applyProtection="1">
      <alignment horizontal="center" vertical="center"/>
    </xf>
    <xf numFmtId="0" fontId="12" fillId="0" borderId="7" xfId="0" applyFont="1" applyBorder="1"/>
    <xf numFmtId="0" fontId="11" fillId="0" borderId="0" xfId="1" applyFont="1" applyBorder="1" applyAlignment="1" applyProtection="1"/>
    <xf numFmtId="0" fontId="3" fillId="0" borderId="3" xfId="0" applyFont="1" applyBorder="1"/>
    <xf numFmtId="17" fontId="3" fillId="0" borderId="1" xfId="0" applyNumberFormat="1" applyFont="1" applyBorder="1"/>
    <xf numFmtId="0" fontId="2" fillId="0" borderId="3" xfId="1" applyBorder="1" applyAlignment="1" applyProtection="1">
      <alignment horizontal="center"/>
    </xf>
    <xf numFmtId="0" fontId="0" fillId="0" borderId="7" xfId="0" applyBorder="1" applyAlignment="1"/>
    <xf numFmtId="166" fontId="20" fillId="2" borderId="6" xfId="0" applyNumberFormat="1" applyFont="1" applyFill="1" applyBorder="1" applyAlignment="1" applyProtection="1">
      <alignment horizontal="right"/>
      <protection hidden="1"/>
    </xf>
    <xf numFmtId="166" fontId="8" fillId="2" borderId="6" xfId="0" applyNumberFormat="1" applyFont="1" applyFill="1" applyBorder="1" applyAlignment="1" applyProtection="1">
      <alignment horizontal="right"/>
      <protection hidden="1"/>
    </xf>
    <xf numFmtId="166" fontId="3" fillId="14" borderId="6" xfId="0" applyNumberFormat="1" applyFont="1" applyFill="1" applyBorder="1" applyAlignment="1" applyProtection="1">
      <alignment horizontal="center"/>
      <protection hidden="1"/>
    </xf>
    <xf numFmtId="166" fontId="8" fillId="15" borderId="6" xfId="0" applyNumberFormat="1" applyFont="1" applyFill="1" applyBorder="1" applyAlignment="1" applyProtection="1">
      <alignment horizontal="right"/>
      <protection hidden="1"/>
    </xf>
    <xf numFmtId="166" fontId="0" fillId="0" borderId="6" xfId="0" applyNumberFormat="1" applyFill="1" applyBorder="1" applyAlignment="1" applyProtection="1">
      <alignment horizontal="center"/>
      <protection hidden="1"/>
    </xf>
    <xf numFmtId="1" fontId="3" fillId="2" borderId="4" xfId="0" applyNumberFormat="1" applyFont="1" applyFill="1" applyBorder="1" applyAlignment="1" applyProtection="1">
      <alignment horizontal="center"/>
      <protection hidden="1"/>
    </xf>
    <xf numFmtId="1" fontId="3" fillId="2" borderId="3" xfId="0" applyNumberFormat="1" applyFont="1" applyFill="1" applyBorder="1" applyAlignment="1" applyProtection="1">
      <alignment horizontal="center"/>
      <protection hidden="1"/>
    </xf>
    <xf numFmtId="4" fontId="0" fillId="0" borderId="6" xfId="0" applyNumberFormat="1" applyBorder="1" applyProtection="1">
      <protection hidden="1"/>
    </xf>
    <xf numFmtId="3" fontId="3" fillId="2" borderId="6" xfId="0" applyNumberFormat="1" applyFont="1" applyFill="1" applyBorder="1" applyProtection="1">
      <protection hidden="1"/>
    </xf>
    <xf numFmtId="2" fontId="3" fillId="2" borderId="6" xfId="0" applyNumberFormat="1" applyFont="1" applyFill="1" applyBorder="1" applyProtection="1">
      <protection hidden="1"/>
    </xf>
    <xf numFmtId="164" fontId="3" fillId="2" borderId="6" xfId="0" applyNumberFormat="1" applyFont="1" applyFill="1" applyBorder="1" applyProtection="1">
      <protection hidden="1"/>
    </xf>
    <xf numFmtId="3" fontId="0" fillId="2" borderId="6" xfId="0" applyNumberFormat="1" applyFill="1" applyBorder="1" applyProtection="1">
      <protection hidden="1"/>
    </xf>
    <xf numFmtId="3" fontId="8" fillId="2" borderId="6" xfId="0" applyNumberFormat="1" applyFont="1" applyFill="1" applyBorder="1" applyProtection="1">
      <protection hidden="1"/>
    </xf>
    <xf numFmtId="2" fontId="3" fillId="2" borderId="6" xfId="0" applyNumberFormat="1" applyFont="1" applyFill="1" applyBorder="1" applyAlignment="1" applyProtection="1">
      <alignment horizontal="center"/>
      <protection hidden="1"/>
    </xf>
    <xf numFmtId="0" fontId="13" fillId="0" borderId="10" xfId="0" applyFont="1" applyBorder="1" applyAlignment="1">
      <alignment vertical="center" wrapText="1"/>
    </xf>
    <xf numFmtId="0" fontId="14" fillId="0" borderId="11" xfId="0" applyFont="1" applyBorder="1" applyAlignment="1">
      <alignment wrapText="1"/>
    </xf>
    <xf numFmtId="0" fontId="14" fillId="0" borderId="3" xfId="0" applyFont="1" applyBorder="1" applyAlignment="1">
      <alignment wrapText="1"/>
    </xf>
    <xf numFmtId="0" fontId="14" fillId="0" borderId="0" xfId="0" applyFont="1" applyBorder="1" applyAlignment="1">
      <alignment wrapText="1"/>
    </xf>
    <xf numFmtId="0" fontId="15" fillId="0" borderId="0" xfId="1" applyFont="1" applyFill="1" applyBorder="1" applyAlignment="1" applyProtection="1">
      <alignment horizontal="center" vertical="center" wrapText="1"/>
    </xf>
    <xf numFmtId="0" fontId="11" fillId="0" borderId="0" xfId="1" applyFont="1" applyBorder="1" applyAlignment="1" applyProtection="1">
      <alignment horizontal="center" vertical="center" wrapText="1"/>
    </xf>
    <xf numFmtId="0" fontId="2" fillId="0" borderId="4" xfId="1" applyBorder="1" applyAlignment="1" applyProtection="1">
      <alignment horizontal="center"/>
    </xf>
    <xf numFmtId="0" fontId="2" fillId="0" borderId="9" xfId="1" applyBorder="1" applyAlignment="1" applyProtection="1">
      <alignment horizontal="center"/>
    </xf>
    <xf numFmtId="0" fontId="2" fillId="0" borderId="6" xfId="1" applyBorder="1" applyAlignment="1" applyProtection="1">
      <alignment horizontal="center"/>
    </xf>
    <xf numFmtId="0" fontId="9" fillId="0" borderId="0" xfId="0" applyFont="1" applyBorder="1" applyAlignment="1"/>
    <xf numFmtId="0" fontId="0" fillId="0" borderId="0" xfId="0" applyBorder="1" applyAlignment="1"/>
    <xf numFmtId="0" fontId="18" fillId="0" borderId="0" xfId="0" applyNumberFormat="1" applyFont="1" applyAlignment="1"/>
    <xf numFmtId="0" fontId="19" fillId="0" borderId="0" xfId="0" applyFont="1" applyAlignment="1"/>
    <xf numFmtId="0" fontId="2" fillId="0" borderId="0" xfId="1" applyAlignment="1" applyProtection="1">
      <alignment horizontal="left"/>
    </xf>
    <xf numFmtId="0" fontId="0" fillId="0" borderId="0" xfId="0" applyAlignment="1"/>
    <xf numFmtId="0" fontId="1" fillId="0" borderId="0" xfId="0" applyFont="1" applyAlignment="1"/>
  </cellXfs>
  <cellStyles count="2">
    <cellStyle name="Hyper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/>
              <a:t>KFZ-Kosten-Diagramm</a:t>
            </a:r>
          </a:p>
        </c:rich>
      </c:tx>
      <c:layout>
        <c:manualLayout>
          <c:xMode val="edge"/>
          <c:yMode val="edge"/>
          <c:x val="0.61745519713261654"/>
          <c:y val="3.34728033472803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957193898043453E-2"/>
          <c:y val="0.10460251046025104"/>
          <c:w val="0.50537767078731621"/>
          <c:h val="0.7866108786610879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'Kfz Kosten'!$E$14:$E$23</c:f>
              <c:strCache>
                <c:ptCount val="10"/>
                <c:pt idx="0">
                  <c:v>Wertverlust</c:v>
                </c:pt>
                <c:pt idx="1">
                  <c:v>Haftpflicht</c:v>
                </c:pt>
                <c:pt idx="2">
                  <c:v>Kasko</c:v>
                </c:pt>
                <c:pt idx="3">
                  <c:v>Motorbez. Vers.St.</c:v>
                </c:pt>
                <c:pt idx="4">
                  <c:v>Service</c:v>
                </c:pt>
                <c:pt idx="5">
                  <c:v>Reparaturen</c:v>
                </c:pt>
                <c:pt idx="6">
                  <c:v>Autofahrerclub</c:v>
                </c:pt>
                <c:pt idx="7">
                  <c:v>Sonstige Kosten</c:v>
                </c:pt>
                <c:pt idx="8">
                  <c:v>Einmalige Anschaffungen</c:v>
                </c:pt>
                <c:pt idx="9">
                  <c:v>Spritkosten</c:v>
                </c:pt>
              </c:strCache>
            </c:strRef>
          </c:cat>
          <c:val>
            <c:numRef>
              <c:f>'Kfz Kosten'!$F$14:$F$23</c:f>
              <c:numCache>
                <c:formatCode>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48556430446195"/>
          <c:y val="0.16736401673640167"/>
          <c:w val="0.29301159935653209"/>
          <c:h val="0.799163179916318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360" verticalDpi="36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jpeg"/><Relationship Id="rId3" Type="http://schemas.openxmlformats.org/officeDocument/2006/relationships/hyperlink" Target="#'Kfz Kosten'!A1"/><Relationship Id="rId7" Type="http://schemas.openxmlformats.org/officeDocument/2006/relationships/hyperlink" Target="#'KW- PS'!A1"/><Relationship Id="rId2" Type="http://schemas.openxmlformats.org/officeDocument/2006/relationships/image" Target="../media/image1.jpeg"/><Relationship Id="rId1" Type="http://schemas.openxmlformats.org/officeDocument/2006/relationships/hyperlink" Target="http://www.motorwaldviertel.at/" TargetMode="External"/><Relationship Id="rId6" Type="http://schemas.openxmlformats.org/officeDocument/2006/relationships/image" Target="../media/image3.jpeg"/><Relationship Id="rId5" Type="http://schemas.openxmlformats.org/officeDocument/2006/relationships/hyperlink" Target="#'Mot.bez. VSt.'!A1"/><Relationship Id="rId10" Type="http://schemas.openxmlformats.org/officeDocument/2006/relationships/image" Target="../media/image5.jpeg"/><Relationship Id="rId4" Type="http://schemas.openxmlformats.org/officeDocument/2006/relationships/image" Target="../media/image2.jpeg"/><Relationship Id="rId9" Type="http://schemas.openxmlformats.org/officeDocument/2006/relationships/hyperlink" Target="#Verbrauch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hyperlink" Target="http://www.motorwaldviertel.at/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6.jpeg"/><Relationship Id="rId1" Type="http://schemas.openxmlformats.org/officeDocument/2006/relationships/hyperlink" Target="http://www.motorwaldviertel.at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hyperlink" Target="http://www.motorwaldviertel.at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hyperlink" Target="http://www.motorwaldviertel.at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9525</xdr:colOff>
      <xdr:row>1</xdr:row>
      <xdr:rowOff>28575</xdr:rowOff>
    </xdr:from>
    <xdr:to>
      <xdr:col>11</xdr:col>
      <xdr:colOff>0</xdr:colOff>
      <xdr:row>4</xdr:row>
      <xdr:rowOff>19050</xdr:rowOff>
    </xdr:to>
    <xdr:pic>
      <xdr:nvPicPr>
        <xdr:cNvPr id="1036" name="Picture 1" descr="Bannerlogo 468x60 schwarz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190500"/>
          <a:ext cx="38957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171450</xdr:colOff>
      <xdr:row>13</xdr:row>
      <xdr:rowOff>0</xdr:rowOff>
    </xdr:from>
    <xdr:to>
      <xdr:col>8</xdr:col>
      <xdr:colOff>619125</xdr:colOff>
      <xdr:row>19</xdr:row>
      <xdr:rowOff>95250</xdr:rowOff>
    </xdr:to>
    <xdr:pic>
      <xdr:nvPicPr>
        <xdr:cNvPr id="1037" name="Picture 7" descr="Autokostenrechnerbutton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2143125"/>
          <a:ext cx="2009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466725</xdr:colOff>
      <xdr:row>21</xdr:row>
      <xdr:rowOff>9525</xdr:rowOff>
    </xdr:from>
    <xdr:to>
      <xdr:col>3</xdr:col>
      <xdr:colOff>381000</xdr:colOff>
      <xdr:row>27</xdr:row>
      <xdr:rowOff>104775</xdr:rowOff>
    </xdr:to>
    <xdr:pic>
      <xdr:nvPicPr>
        <xdr:cNvPr id="1038" name="Picture 8" descr="KfzSteuerbutton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3581400"/>
          <a:ext cx="2257425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609600</xdr:colOff>
      <xdr:row>18</xdr:row>
      <xdr:rowOff>142875</xdr:rowOff>
    </xdr:from>
    <xdr:to>
      <xdr:col>5</xdr:col>
      <xdr:colOff>723900</xdr:colOff>
      <xdr:row>23</xdr:row>
      <xdr:rowOff>9525</xdr:rowOff>
    </xdr:to>
    <xdr:pic>
      <xdr:nvPicPr>
        <xdr:cNvPr id="1039" name="Picture 9" descr="KwPsUmrechnungsbutton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3095625"/>
          <a:ext cx="167640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466725</xdr:colOff>
      <xdr:row>7</xdr:row>
      <xdr:rowOff>28575</xdr:rowOff>
    </xdr:from>
    <xdr:to>
      <xdr:col>10</xdr:col>
      <xdr:colOff>619125</xdr:colOff>
      <xdr:row>12</xdr:row>
      <xdr:rowOff>180975</xdr:rowOff>
    </xdr:to>
    <xdr:pic>
      <xdr:nvPicPr>
        <xdr:cNvPr id="1040" name="Picture 10" descr="Verbrauchsberechnungsbutton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1162050"/>
          <a:ext cx="17145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9525</xdr:colOff>
      <xdr:row>1</xdr:row>
      <xdr:rowOff>0</xdr:rowOff>
    </xdr:to>
    <xdr:pic>
      <xdr:nvPicPr>
        <xdr:cNvPr id="2051" name="Picture 1" descr="MW Logo run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33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9525</xdr:colOff>
      <xdr:row>1</xdr:row>
      <xdr:rowOff>0</xdr:rowOff>
    </xdr:to>
    <xdr:pic>
      <xdr:nvPicPr>
        <xdr:cNvPr id="3094" name="Picture 1" descr="MW Logo run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33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</xdr:row>
      <xdr:rowOff>152400</xdr:rowOff>
    </xdr:from>
    <xdr:to>
      <xdr:col>2</xdr:col>
      <xdr:colOff>1285875</xdr:colOff>
      <xdr:row>34</xdr:row>
      <xdr:rowOff>0</xdr:rowOff>
    </xdr:to>
    <xdr:graphicFrame macro="">
      <xdr:nvGraphicFramePr>
        <xdr:cNvPr id="3095" name="Diagramm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9525</xdr:colOff>
      <xdr:row>1</xdr:row>
      <xdr:rowOff>0</xdr:rowOff>
    </xdr:to>
    <xdr:pic>
      <xdr:nvPicPr>
        <xdr:cNvPr id="5136" name="Picture 1" descr="MW Logo run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33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9525</xdr:colOff>
      <xdr:row>1</xdr:row>
      <xdr:rowOff>0</xdr:rowOff>
    </xdr:to>
    <xdr:pic>
      <xdr:nvPicPr>
        <xdr:cNvPr id="6150" name="Picture 1" descr="MW Logo run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33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motorwaldviertel.at/motorsport" TargetMode="External"/><Relationship Id="rId7" Type="http://schemas.openxmlformats.org/officeDocument/2006/relationships/hyperlink" Target="http://www.motorwaldviertel.at/auto/autokostenberechnung/index.html" TargetMode="External"/><Relationship Id="rId2" Type="http://schemas.openxmlformats.org/officeDocument/2006/relationships/hyperlink" Target="http://www.motorwaldviertel.at/motorrad" TargetMode="External"/><Relationship Id="rId1" Type="http://schemas.openxmlformats.org/officeDocument/2006/relationships/hyperlink" Target="http://www.motorwaldviertel.at/auto" TargetMode="External"/><Relationship Id="rId6" Type="http://schemas.openxmlformats.org/officeDocument/2006/relationships/hyperlink" Target="http://www.motorwaldviertel.at/auto/autokostenberechnung/index.html" TargetMode="External"/><Relationship Id="rId5" Type="http://schemas.openxmlformats.org/officeDocument/2006/relationships/hyperlink" Target="http://www.motorwaldviertel.at/teamsvereineclubs/index.html" TargetMode="External"/><Relationship Id="rId4" Type="http://schemas.openxmlformats.org/officeDocument/2006/relationships/hyperlink" Target="http://www.motorwaldviertel.at/agb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otorwaldviertel.at/auto/autotestsundnews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://www.motorwaldviertel.at/auto/fahrzeugbewertung" TargetMode="External"/><Relationship Id="rId1" Type="http://schemas.openxmlformats.org/officeDocument/2006/relationships/hyperlink" Target="http://www.motorwaldviertel.at/auto/kraftstoffsparen/index.html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L34"/>
  <sheetViews>
    <sheetView showGridLines="0" tabSelected="1" zoomScaleNormal="100" workbookViewId="0">
      <selection sqref="A1:F12"/>
    </sheetView>
  </sheetViews>
  <sheetFormatPr baseColWidth="10" defaultRowHeight="12.75" x14ac:dyDescent="0.2"/>
  <cols>
    <col min="1" max="11" width="11.7109375" customWidth="1"/>
  </cols>
  <sheetData>
    <row r="1" spans="1:12" s="55" customFormat="1" ht="12.75" customHeight="1" x14ac:dyDescent="0.2">
      <c r="A1" s="103" t="s">
        <v>66</v>
      </c>
      <c r="B1" s="104"/>
      <c r="C1" s="104"/>
      <c r="D1" s="104"/>
      <c r="E1" s="104"/>
      <c r="F1" s="104"/>
      <c r="G1" s="72"/>
      <c r="H1" s="72"/>
      <c r="I1" s="72"/>
      <c r="J1" s="73"/>
      <c r="K1" s="74" t="s">
        <v>61</v>
      </c>
    </row>
    <row r="2" spans="1:12" s="55" customFormat="1" x14ac:dyDescent="0.2">
      <c r="A2" s="105"/>
      <c r="B2" s="106"/>
      <c r="C2" s="106"/>
      <c r="D2" s="106"/>
      <c r="E2" s="106"/>
      <c r="F2" s="106"/>
      <c r="G2" s="75"/>
      <c r="H2" s="75"/>
      <c r="I2" s="75"/>
      <c r="J2" s="76"/>
      <c r="K2" s="66"/>
    </row>
    <row r="3" spans="1:12" s="55" customFormat="1" x14ac:dyDescent="0.2">
      <c r="A3" s="105"/>
      <c r="B3" s="106"/>
      <c r="C3" s="106"/>
      <c r="D3" s="106"/>
      <c r="E3" s="106"/>
      <c r="F3" s="106"/>
      <c r="G3" s="75"/>
      <c r="H3" s="75"/>
      <c r="I3" s="75"/>
      <c r="J3" s="76"/>
      <c r="K3" s="66"/>
    </row>
    <row r="4" spans="1:12" x14ac:dyDescent="0.2">
      <c r="A4" s="105"/>
      <c r="B4" s="106"/>
      <c r="C4" s="106"/>
      <c r="D4" s="106"/>
      <c r="E4" s="106"/>
      <c r="F4" s="106"/>
      <c r="G4" s="60"/>
      <c r="H4" s="60"/>
      <c r="I4" s="60"/>
      <c r="J4" s="59"/>
      <c r="K4" s="77"/>
    </row>
    <row r="5" spans="1:12" x14ac:dyDescent="0.2">
      <c r="A5" s="105"/>
      <c r="B5" s="106"/>
      <c r="C5" s="106"/>
      <c r="D5" s="106"/>
      <c r="E5" s="106"/>
      <c r="F5" s="106"/>
      <c r="G5" s="78" t="s">
        <v>73</v>
      </c>
      <c r="H5" s="59"/>
      <c r="I5" s="59"/>
      <c r="J5" s="59"/>
      <c r="K5" s="79">
        <v>41671</v>
      </c>
    </row>
    <row r="6" spans="1:12" x14ac:dyDescent="0.2">
      <c r="A6" s="105"/>
      <c r="B6" s="106"/>
      <c r="C6" s="106"/>
      <c r="D6" s="106"/>
      <c r="E6" s="106"/>
      <c r="F6" s="106"/>
      <c r="G6" s="80" t="s">
        <v>65</v>
      </c>
      <c r="H6" s="59"/>
      <c r="I6" s="59"/>
      <c r="J6" s="59"/>
      <c r="K6" s="77"/>
    </row>
    <row r="7" spans="1:12" x14ac:dyDescent="0.2">
      <c r="A7" s="105"/>
      <c r="B7" s="106"/>
      <c r="C7" s="106"/>
      <c r="D7" s="106"/>
      <c r="E7" s="106"/>
      <c r="F7" s="106"/>
      <c r="G7" s="59"/>
      <c r="H7" s="59"/>
      <c r="I7" s="59"/>
      <c r="J7" s="59"/>
      <c r="K7" s="77"/>
    </row>
    <row r="8" spans="1:12" x14ac:dyDescent="0.2">
      <c r="A8" s="105"/>
      <c r="B8" s="106"/>
      <c r="C8" s="106"/>
      <c r="D8" s="106"/>
      <c r="E8" s="106"/>
      <c r="F8" s="106"/>
      <c r="G8" s="59"/>
      <c r="H8" s="59"/>
      <c r="I8" s="59"/>
      <c r="J8" s="59"/>
      <c r="K8" s="77"/>
    </row>
    <row r="9" spans="1:12" x14ac:dyDescent="0.2">
      <c r="A9" s="105"/>
      <c r="B9" s="106"/>
      <c r="C9" s="106"/>
      <c r="D9" s="106"/>
      <c r="E9" s="106"/>
      <c r="F9" s="106"/>
      <c r="G9" s="59"/>
      <c r="H9" s="59"/>
      <c r="I9" s="108"/>
      <c r="J9" s="108"/>
      <c r="K9" s="77"/>
    </row>
    <row r="10" spans="1:12" x14ac:dyDescent="0.2">
      <c r="A10" s="105"/>
      <c r="B10" s="106"/>
      <c r="C10" s="106"/>
      <c r="D10" s="106"/>
      <c r="E10" s="106"/>
      <c r="F10" s="106"/>
      <c r="G10" s="59"/>
      <c r="H10" s="59"/>
      <c r="I10" s="108"/>
      <c r="J10" s="108"/>
      <c r="K10" s="77"/>
    </row>
    <row r="11" spans="1:12" x14ac:dyDescent="0.2">
      <c r="A11" s="105"/>
      <c r="B11" s="106"/>
      <c r="C11" s="106"/>
      <c r="D11" s="106"/>
      <c r="E11" s="106"/>
      <c r="F11" s="106"/>
      <c r="G11" s="59"/>
      <c r="H11" s="59"/>
      <c r="I11" s="108"/>
      <c r="J11" s="108"/>
      <c r="K11" s="77"/>
    </row>
    <row r="12" spans="1:12" x14ac:dyDescent="0.2">
      <c r="A12" s="105"/>
      <c r="B12" s="106"/>
      <c r="C12" s="106"/>
      <c r="D12" s="106"/>
      <c r="E12" s="106"/>
      <c r="F12" s="106"/>
      <c r="G12" s="59"/>
      <c r="H12" s="59"/>
      <c r="I12" s="59"/>
      <c r="J12" s="59"/>
      <c r="K12" s="77"/>
    </row>
    <row r="13" spans="1:12" ht="15.75" x14ac:dyDescent="0.25">
      <c r="A13" s="9"/>
      <c r="B13" s="59"/>
      <c r="C13" s="59"/>
      <c r="D13" s="59"/>
      <c r="E13" s="112" t="s">
        <v>62</v>
      </c>
      <c r="F13" s="113"/>
      <c r="G13" s="59"/>
      <c r="H13" s="59"/>
      <c r="I13" s="59"/>
      <c r="J13" s="59"/>
      <c r="K13" s="77"/>
      <c r="L13" s="56"/>
    </row>
    <row r="14" spans="1:12" x14ac:dyDescent="0.2">
      <c r="A14" s="9"/>
      <c r="B14" s="59"/>
      <c r="C14" s="59"/>
      <c r="D14" s="59"/>
      <c r="E14" s="59"/>
      <c r="F14" s="59"/>
      <c r="G14" s="107"/>
      <c r="H14" s="107"/>
      <c r="I14" s="107"/>
      <c r="J14" s="59"/>
      <c r="K14" s="77"/>
    </row>
    <row r="15" spans="1:12" x14ac:dyDescent="0.2">
      <c r="A15" s="9"/>
      <c r="B15" s="59"/>
      <c r="C15" s="59"/>
      <c r="D15" s="59"/>
      <c r="E15" s="59"/>
      <c r="F15" s="59"/>
      <c r="G15" s="107"/>
      <c r="H15" s="107"/>
      <c r="I15" s="107"/>
      <c r="J15" s="59"/>
      <c r="K15" s="77"/>
    </row>
    <row r="16" spans="1:12" x14ac:dyDescent="0.2">
      <c r="A16" s="81" t="s">
        <v>75</v>
      </c>
      <c r="B16" s="59"/>
      <c r="C16" s="59"/>
      <c r="D16" s="59"/>
      <c r="E16" s="59"/>
      <c r="F16" s="59"/>
      <c r="G16" s="107"/>
      <c r="H16" s="107"/>
      <c r="I16" s="107"/>
      <c r="J16" s="59"/>
      <c r="K16" s="77"/>
    </row>
    <row r="17" spans="1:12" x14ac:dyDescent="0.2">
      <c r="A17" s="9"/>
      <c r="B17" s="59"/>
      <c r="C17" s="59"/>
      <c r="D17" s="59"/>
      <c r="E17" s="59"/>
      <c r="F17" s="59"/>
      <c r="G17" s="107"/>
      <c r="H17" s="107"/>
      <c r="I17" s="107"/>
      <c r="J17" s="59"/>
      <c r="K17" s="77"/>
    </row>
    <row r="18" spans="1:12" x14ac:dyDescent="0.2">
      <c r="A18" s="9"/>
      <c r="B18" s="59"/>
      <c r="C18" s="59"/>
      <c r="D18" s="59"/>
      <c r="E18" s="59"/>
      <c r="F18" s="59"/>
      <c r="G18" s="107"/>
      <c r="H18" s="107"/>
      <c r="I18" s="107"/>
      <c r="J18" s="59"/>
      <c r="K18" s="77"/>
    </row>
    <row r="19" spans="1:12" ht="18" x14ac:dyDescent="0.2">
      <c r="A19" s="9"/>
      <c r="B19" s="59"/>
      <c r="C19" s="59"/>
      <c r="D19" s="59"/>
      <c r="E19" s="82"/>
      <c r="F19" s="82"/>
      <c r="G19" s="107"/>
      <c r="H19" s="107"/>
      <c r="I19" s="107"/>
      <c r="J19" s="59"/>
      <c r="K19" s="77"/>
    </row>
    <row r="20" spans="1:12" ht="18" x14ac:dyDescent="0.2">
      <c r="A20" s="9"/>
      <c r="B20" s="59"/>
      <c r="C20" s="59"/>
      <c r="D20" s="59"/>
      <c r="E20" s="82"/>
      <c r="F20" s="82"/>
      <c r="G20" s="107"/>
      <c r="H20" s="107"/>
      <c r="I20" s="107"/>
      <c r="J20" s="59"/>
      <c r="K20" s="77"/>
    </row>
    <row r="21" spans="1:12" ht="12.75" customHeight="1" x14ac:dyDescent="0.2">
      <c r="A21" s="9"/>
      <c r="B21" s="59"/>
      <c r="C21" s="59"/>
      <c r="D21" s="59"/>
      <c r="E21" s="82"/>
      <c r="F21" s="82"/>
      <c r="G21" s="59"/>
      <c r="H21" s="59"/>
      <c r="I21" s="59"/>
      <c r="J21" s="59"/>
      <c r="K21" s="83"/>
    </row>
    <row r="22" spans="1:12" ht="18" x14ac:dyDescent="0.25">
      <c r="A22" s="9"/>
      <c r="B22" s="82"/>
      <c r="C22" s="84"/>
      <c r="D22" s="84"/>
      <c r="E22" s="59"/>
      <c r="F22" s="59"/>
      <c r="G22" s="59"/>
      <c r="H22" s="59"/>
      <c r="I22" s="59"/>
      <c r="J22" s="59"/>
      <c r="K22" s="77"/>
    </row>
    <row r="23" spans="1:12" ht="18" x14ac:dyDescent="0.25">
      <c r="A23" s="9"/>
      <c r="B23" s="84"/>
      <c r="C23" s="84"/>
      <c r="D23" s="84"/>
      <c r="E23" s="59"/>
      <c r="F23" s="59"/>
      <c r="G23" s="59"/>
      <c r="H23" s="59"/>
      <c r="I23" s="59"/>
      <c r="J23" s="59"/>
      <c r="K23" s="77"/>
    </row>
    <row r="24" spans="1:12" ht="18" x14ac:dyDescent="0.25">
      <c r="A24" s="9"/>
      <c r="B24" s="84"/>
      <c r="C24" s="84"/>
      <c r="D24" s="84"/>
      <c r="E24" s="59"/>
      <c r="F24" s="59"/>
      <c r="G24" s="59"/>
      <c r="H24" s="59"/>
      <c r="I24" s="59"/>
      <c r="J24" s="59"/>
      <c r="K24" s="77"/>
    </row>
    <row r="25" spans="1:12" x14ac:dyDescent="0.2">
      <c r="A25" s="9"/>
      <c r="B25" s="59"/>
      <c r="C25" s="59"/>
      <c r="D25" s="59"/>
      <c r="E25" s="59"/>
      <c r="F25" s="59"/>
      <c r="G25" s="59"/>
      <c r="H25" s="59"/>
      <c r="I25" s="59"/>
      <c r="J25" s="59"/>
      <c r="K25" s="77"/>
    </row>
    <row r="26" spans="1:12" x14ac:dyDescent="0.2">
      <c r="A26" s="9"/>
      <c r="B26" s="59"/>
      <c r="C26" s="59"/>
      <c r="D26" s="59"/>
      <c r="E26" s="59"/>
      <c r="F26" s="59"/>
      <c r="G26" s="59"/>
      <c r="H26" s="59"/>
      <c r="I26" s="59"/>
      <c r="J26" s="59"/>
      <c r="K26" s="77"/>
    </row>
    <row r="27" spans="1:12" x14ac:dyDescent="0.2">
      <c r="A27" s="9"/>
      <c r="B27" s="59"/>
      <c r="C27" s="59"/>
      <c r="D27" s="59"/>
      <c r="E27" s="59"/>
      <c r="F27" s="59"/>
      <c r="G27" s="59"/>
      <c r="H27" s="59"/>
      <c r="I27" s="59"/>
      <c r="J27" s="59"/>
      <c r="K27" s="77"/>
    </row>
    <row r="28" spans="1:12" x14ac:dyDescent="0.2">
      <c r="A28" s="9"/>
      <c r="B28" s="59"/>
      <c r="C28" s="59"/>
      <c r="D28" s="59"/>
      <c r="E28" s="59"/>
      <c r="F28" s="59"/>
      <c r="G28" s="59"/>
      <c r="H28" s="59"/>
      <c r="I28" s="59"/>
      <c r="J28" s="59"/>
      <c r="K28" s="77"/>
    </row>
    <row r="29" spans="1:12" x14ac:dyDescent="0.2">
      <c r="A29" s="9"/>
      <c r="B29" s="59"/>
      <c r="C29" s="59"/>
      <c r="D29" s="59"/>
      <c r="E29" s="59"/>
      <c r="F29" s="59"/>
      <c r="G29" s="62"/>
      <c r="H29" s="59"/>
      <c r="I29" s="59"/>
      <c r="J29" s="59"/>
      <c r="K29" s="77"/>
    </row>
    <row r="30" spans="1:12" x14ac:dyDescent="0.2">
      <c r="A30" s="85" t="s">
        <v>57</v>
      </c>
      <c r="B30" s="59"/>
      <c r="C30" s="59"/>
      <c r="D30" s="59"/>
      <c r="E30" s="59"/>
      <c r="F30" s="59"/>
      <c r="G30" s="63"/>
      <c r="H30" s="61"/>
      <c r="I30" s="61"/>
      <c r="J30" s="61"/>
      <c r="K30" s="86"/>
      <c r="L30" s="59"/>
    </row>
    <row r="31" spans="1:12" x14ac:dyDescent="0.2">
      <c r="A31" s="111" t="s">
        <v>59</v>
      </c>
      <c r="B31" s="111"/>
      <c r="C31" s="15"/>
      <c r="D31" s="111" t="s">
        <v>60</v>
      </c>
      <c r="E31" s="111"/>
      <c r="F31" s="15"/>
      <c r="G31" s="111" t="s">
        <v>58</v>
      </c>
      <c r="H31" s="111"/>
      <c r="I31" s="15"/>
      <c r="J31" s="109" t="s">
        <v>74</v>
      </c>
      <c r="K31" s="110"/>
    </row>
    <row r="32" spans="1:12" x14ac:dyDescent="0.2">
      <c r="A32" s="87"/>
      <c r="B32" s="58"/>
      <c r="C32" s="59"/>
      <c r="D32" s="58"/>
      <c r="E32" s="58"/>
      <c r="F32" s="59"/>
      <c r="G32" s="58"/>
      <c r="H32" s="58"/>
      <c r="I32" s="59"/>
      <c r="J32" s="60"/>
      <c r="K32" s="88"/>
    </row>
    <row r="33" spans="1:11" x14ac:dyDescent="0.2">
      <c r="A33" s="9" t="s">
        <v>63</v>
      </c>
      <c r="B33" s="59"/>
      <c r="C33" s="59"/>
      <c r="D33" s="80" t="s">
        <v>64</v>
      </c>
      <c r="E33" s="59"/>
      <c r="F33" s="59"/>
      <c r="G33" s="59"/>
      <c r="H33" s="59"/>
      <c r="I33" s="59"/>
      <c r="J33" s="59"/>
      <c r="K33" s="77"/>
    </row>
    <row r="34" spans="1:11" x14ac:dyDescent="0.2">
      <c r="A34" s="8"/>
      <c r="B34" s="61"/>
      <c r="C34" s="61"/>
      <c r="D34" s="61"/>
      <c r="E34" s="61"/>
      <c r="F34" s="61"/>
      <c r="G34" s="61"/>
      <c r="H34" s="61"/>
      <c r="I34" s="61"/>
      <c r="J34" s="61"/>
      <c r="K34" s="7"/>
    </row>
  </sheetData>
  <sheetProtection password="F44E" sheet="1" objects="1" scenarios="1"/>
  <mergeCells count="8">
    <mergeCell ref="A1:F12"/>
    <mergeCell ref="G14:I20"/>
    <mergeCell ref="I9:J11"/>
    <mergeCell ref="J31:K31"/>
    <mergeCell ref="A31:B31"/>
    <mergeCell ref="D31:E31"/>
    <mergeCell ref="G31:H31"/>
    <mergeCell ref="E13:F13"/>
  </mergeCells>
  <phoneticPr fontId="0" type="noConversion"/>
  <hyperlinks>
    <hyperlink ref="A31:B31" r:id="rId1" display="Auto"/>
    <hyperlink ref="D31:E31" r:id="rId2" display="Motorrad"/>
    <hyperlink ref="G31:H31" r:id="rId3" display="Motorsport"/>
    <hyperlink ref="D33" r:id="rId4"/>
    <hyperlink ref="J31:K31" r:id="rId5" display="Vereine und Clubs"/>
    <hyperlink ref="G5" r:id="rId6"/>
    <hyperlink ref="G6" r:id="rId7"/>
  </hyperlinks>
  <pageMargins left="0.78740157499999996" right="0.78740157499999996" top="0.984251969" bottom="0.984251969" header="0.4921259845" footer="0.4921259845"/>
  <pageSetup paperSize="9" orientation="landscape" horizontalDpi="360" verticalDpi="360" r:id="rId8"/>
  <headerFooter alignWithMargins="0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G18"/>
  <sheetViews>
    <sheetView showGridLines="0" zoomScaleNormal="100" workbookViewId="0">
      <selection activeCell="C10" sqref="C10"/>
    </sheetView>
  </sheetViews>
  <sheetFormatPr baseColWidth="10" defaultRowHeight="12.75" x14ac:dyDescent="0.2"/>
  <cols>
    <col min="1" max="1" width="4.85546875" customWidth="1"/>
    <col min="2" max="2" width="27.5703125" customWidth="1"/>
    <col min="3" max="3" width="9.28515625" customWidth="1"/>
    <col min="4" max="4" width="12.140625" customWidth="1"/>
  </cols>
  <sheetData>
    <row r="1" spans="1:4" ht="26.25" x14ac:dyDescent="0.4">
      <c r="B1" s="1" t="s">
        <v>0</v>
      </c>
    </row>
    <row r="3" spans="1:4" x14ac:dyDescent="0.2">
      <c r="B3" s="15" t="s">
        <v>1</v>
      </c>
      <c r="C3" s="51"/>
      <c r="D3" s="15"/>
    </row>
    <row r="4" spans="1:4" x14ac:dyDescent="0.2">
      <c r="B4" s="15" t="s">
        <v>2</v>
      </c>
      <c r="C4" s="51"/>
      <c r="D4" s="15"/>
    </row>
    <row r="5" spans="1:4" x14ac:dyDescent="0.2">
      <c r="B5" s="15"/>
      <c r="C5" s="15"/>
      <c r="D5" s="15"/>
    </row>
    <row r="6" spans="1:4" x14ac:dyDescent="0.2">
      <c r="B6" s="17" t="s">
        <v>29</v>
      </c>
      <c r="C6" s="102" t="e">
        <f>(C4/C3)*100</f>
        <v>#DIV/0!</v>
      </c>
      <c r="D6" s="18" t="s">
        <v>3</v>
      </c>
    </row>
    <row r="8" spans="1:4" x14ac:dyDescent="0.2">
      <c r="D8" s="3" t="s">
        <v>18</v>
      </c>
    </row>
    <row r="9" spans="1:4" x14ac:dyDescent="0.2">
      <c r="D9" s="3"/>
    </row>
    <row r="10" spans="1:4" x14ac:dyDescent="0.2">
      <c r="A10" t="s">
        <v>21</v>
      </c>
    </row>
    <row r="11" spans="1:4" x14ac:dyDescent="0.2">
      <c r="A11" s="16"/>
      <c r="B11" t="s">
        <v>19</v>
      </c>
    </row>
    <row r="12" spans="1:4" x14ac:dyDescent="0.2">
      <c r="A12" s="19"/>
      <c r="B12" t="s">
        <v>20</v>
      </c>
    </row>
    <row r="18" spans="7:7" x14ac:dyDescent="0.2">
      <c r="G18" s="12"/>
    </row>
  </sheetData>
  <sheetProtection password="F44E" sheet="1" objects="1" scenarios="1"/>
  <phoneticPr fontId="0" type="noConversion"/>
  <hyperlinks>
    <hyperlink ref="D8" location="Übersicht!A1" display="zur Übersicht"/>
  </hyperlinks>
  <pageMargins left="0.78740157499999996" right="0.78740157499999996" top="0.984251969" bottom="0.984251969" header="0.4921259845" footer="0.4921259845"/>
  <pageSetup paperSize="9" orientation="landscape" horizontalDpi="360" verticalDpi="36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"/>
  <dimension ref="B1:H37"/>
  <sheetViews>
    <sheetView showGridLines="0" workbookViewId="0"/>
  </sheetViews>
  <sheetFormatPr baseColWidth="10" defaultRowHeight="12.75" x14ac:dyDescent="0.2"/>
  <cols>
    <col min="1" max="1" width="4.85546875" customWidth="1"/>
    <col min="2" max="2" width="33.85546875" customWidth="1"/>
    <col min="3" max="3" width="21.5703125" customWidth="1"/>
    <col min="4" max="4" width="6.7109375" customWidth="1"/>
    <col min="5" max="5" width="35.85546875" customWidth="1"/>
    <col min="6" max="6" width="10.7109375" customWidth="1"/>
    <col min="7" max="7" width="2.42578125" customWidth="1"/>
    <col min="8" max="8" width="5.85546875" customWidth="1"/>
  </cols>
  <sheetData>
    <row r="1" spans="2:8" ht="26.25" x14ac:dyDescent="0.4">
      <c r="B1" s="1" t="s">
        <v>9</v>
      </c>
      <c r="E1" s="36" t="s">
        <v>42</v>
      </c>
    </row>
    <row r="2" spans="2:8" x14ac:dyDescent="0.2">
      <c r="B2" s="114" t="s">
        <v>78</v>
      </c>
      <c r="C2" s="115"/>
      <c r="D2" s="115"/>
    </row>
    <row r="3" spans="2:8" x14ac:dyDescent="0.2">
      <c r="B3" s="55"/>
      <c r="E3" s="67" t="s">
        <v>75</v>
      </c>
    </row>
    <row r="4" spans="2:8" x14ac:dyDescent="0.2">
      <c r="C4" s="37" t="s">
        <v>43</v>
      </c>
      <c r="F4" s="37" t="s">
        <v>32</v>
      </c>
    </row>
    <row r="5" spans="2:8" x14ac:dyDescent="0.2">
      <c r="B5" t="s">
        <v>4</v>
      </c>
      <c r="C5" s="48">
        <v>0</v>
      </c>
      <c r="D5" t="s">
        <v>39</v>
      </c>
      <c r="E5" t="s">
        <v>40</v>
      </c>
      <c r="F5" s="97">
        <f>(C5-C6)+(C7*C11)+(C10*C11)+(C8*C11)+((C12+C13+C14+C15)*C11)+C16+((C17/100)*C18*C19*C11)</f>
        <v>0</v>
      </c>
      <c r="G5" s="5" t="s">
        <v>39</v>
      </c>
    </row>
    <row r="6" spans="2:8" x14ac:dyDescent="0.2">
      <c r="B6" t="s">
        <v>45</v>
      </c>
      <c r="C6" s="48">
        <v>0</v>
      </c>
      <c r="D6" t="s">
        <v>39</v>
      </c>
      <c r="E6" t="s">
        <v>10</v>
      </c>
      <c r="F6" s="98" t="e">
        <f>F5/(1*C17*C11)</f>
        <v>#DIV/0!</v>
      </c>
      <c r="G6" s="5" t="s">
        <v>39</v>
      </c>
    </row>
    <row r="7" spans="2:8" x14ac:dyDescent="0.2">
      <c r="B7" t="s">
        <v>5</v>
      </c>
      <c r="C7" s="48">
        <v>0</v>
      </c>
      <c r="D7" t="s">
        <v>39</v>
      </c>
      <c r="E7" t="s">
        <v>11</v>
      </c>
      <c r="F7" s="99" t="e">
        <f>F5/(12*C11)</f>
        <v>#DIV/0!</v>
      </c>
      <c r="G7" s="5" t="s">
        <v>39</v>
      </c>
    </row>
    <row r="8" spans="2:8" x14ac:dyDescent="0.2">
      <c r="B8" t="s">
        <v>6</v>
      </c>
      <c r="C8" s="49">
        <v>0</v>
      </c>
      <c r="D8" t="s">
        <v>39</v>
      </c>
      <c r="E8" t="s">
        <v>12</v>
      </c>
      <c r="F8" s="97" t="e">
        <f>F5/(1*C11)</f>
        <v>#DIV/0!</v>
      </c>
      <c r="G8" s="5" t="s">
        <v>39</v>
      </c>
    </row>
    <row r="9" spans="2:8" x14ac:dyDescent="0.2">
      <c r="B9" t="s">
        <v>13</v>
      </c>
      <c r="C9" s="50">
        <v>0</v>
      </c>
    </row>
    <row r="10" spans="2:8" x14ac:dyDescent="0.2">
      <c r="B10" s="4" t="s">
        <v>28</v>
      </c>
      <c r="C10" s="96">
        <f>IF(((C9-24)*7.44)&lt;74.4,74.4,(C9-24)*7.44)+IF((C9&gt;90),(C9-90)*0.48)+IF((C9&gt;110),(C9-110)*1.08)</f>
        <v>74.400000000000006</v>
      </c>
      <c r="D10" t="s">
        <v>39</v>
      </c>
    </row>
    <row r="11" spans="2:8" x14ac:dyDescent="0.2">
      <c r="B11" s="4" t="s">
        <v>33</v>
      </c>
      <c r="C11" s="51">
        <v>0</v>
      </c>
    </row>
    <row r="12" spans="2:8" x14ac:dyDescent="0.2">
      <c r="B12" s="4" t="s">
        <v>34</v>
      </c>
      <c r="C12" s="48">
        <v>0</v>
      </c>
      <c r="D12" t="s">
        <v>39</v>
      </c>
    </row>
    <row r="13" spans="2:8" x14ac:dyDescent="0.2">
      <c r="B13" s="4" t="s">
        <v>35</v>
      </c>
      <c r="C13" s="48">
        <v>0</v>
      </c>
      <c r="D13" t="s">
        <v>39</v>
      </c>
      <c r="E13" s="5" t="s">
        <v>49</v>
      </c>
      <c r="F13" s="38">
        <f>SUM(F14:F23)</f>
        <v>0</v>
      </c>
      <c r="H13" s="47">
        <v>1</v>
      </c>
    </row>
    <row r="14" spans="2:8" x14ac:dyDescent="0.2">
      <c r="B14" s="4" t="s">
        <v>50</v>
      </c>
      <c r="C14" s="49">
        <v>0</v>
      </c>
      <c r="D14" t="s">
        <v>39</v>
      </c>
      <c r="E14" s="39" t="s">
        <v>46</v>
      </c>
      <c r="F14" s="100">
        <f>C5-C6</f>
        <v>0</v>
      </c>
      <c r="G14" t="s">
        <v>39</v>
      </c>
      <c r="H14" s="47" t="e">
        <f>F14/F13</f>
        <v>#DIV/0!</v>
      </c>
    </row>
    <row r="15" spans="2:8" x14ac:dyDescent="0.2">
      <c r="B15" s="4" t="s">
        <v>36</v>
      </c>
      <c r="C15" s="49">
        <v>0</v>
      </c>
      <c r="D15" t="s">
        <v>39</v>
      </c>
      <c r="E15" s="40" t="s">
        <v>51</v>
      </c>
      <c r="F15" s="100">
        <f>C7*C11</f>
        <v>0</v>
      </c>
      <c r="G15" t="s">
        <v>39</v>
      </c>
      <c r="H15" s="47" t="e">
        <f>F15/F13</f>
        <v>#DIV/0!</v>
      </c>
    </row>
    <row r="16" spans="2:8" x14ac:dyDescent="0.2">
      <c r="B16" s="4" t="s">
        <v>37</v>
      </c>
      <c r="C16" s="49">
        <v>0</v>
      </c>
      <c r="D16" t="s">
        <v>39</v>
      </c>
      <c r="E16" s="34" t="s">
        <v>52</v>
      </c>
      <c r="F16" s="101">
        <f>(C8*C11)</f>
        <v>0</v>
      </c>
      <c r="G16" t="s">
        <v>39</v>
      </c>
      <c r="H16" s="47" t="e">
        <f>F16/F13</f>
        <v>#DIV/0!</v>
      </c>
    </row>
    <row r="17" spans="2:8" x14ac:dyDescent="0.2">
      <c r="B17" t="s">
        <v>7</v>
      </c>
      <c r="C17" s="52">
        <v>0</v>
      </c>
      <c r="E17" s="41" t="s">
        <v>56</v>
      </c>
      <c r="F17" s="100">
        <f>C10*C11</f>
        <v>0</v>
      </c>
      <c r="G17" t="s">
        <v>39</v>
      </c>
      <c r="H17" s="47" t="e">
        <f>F17/F13</f>
        <v>#DIV/0!</v>
      </c>
    </row>
    <row r="18" spans="2:8" x14ac:dyDescent="0.2">
      <c r="B18" t="s">
        <v>8</v>
      </c>
      <c r="C18" s="53">
        <v>0</v>
      </c>
      <c r="E18" s="42" t="s">
        <v>53</v>
      </c>
      <c r="F18" s="100">
        <f>C12*C11</f>
        <v>0</v>
      </c>
      <c r="G18" t="s">
        <v>39</v>
      </c>
      <c r="H18" s="47" t="e">
        <f>F18/F13</f>
        <v>#DIV/0!</v>
      </c>
    </row>
    <row r="19" spans="2:8" x14ac:dyDescent="0.2">
      <c r="B19" t="s">
        <v>44</v>
      </c>
      <c r="C19" s="54">
        <v>0</v>
      </c>
      <c r="D19" t="s">
        <v>39</v>
      </c>
      <c r="E19" s="43" t="s">
        <v>54</v>
      </c>
      <c r="F19" s="100">
        <f>C13*C11</f>
        <v>0</v>
      </c>
      <c r="G19" t="s">
        <v>39</v>
      </c>
      <c r="H19" s="47" t="e">
        <f>F19/F13</f>
        <v>#DIV/0!</v>
      </c>
    </row>
    <row r="20" spans="2:8" x14ac:dyDescent="0.2">
      <c r="B20" s="35"/>
      <c r="C20" s="20"/>
      <c r="E20" s="44" t="s">
        <v>55</v>
      </c>
      <c r="F20" s="100">
        <f>C14*C11</f>
        <v>0</v>
      </c>
      <c r="G20" t="s">
        <v>39</v>
      </c>
      <c r="H20" s="47" t="e">
        <f>F20/F13</f>
        <v>#DIV/0!</v>
      </c>
    </row>
    <row r="21" spans="2:8" x14ac:dyDescent="0.2">
      <c r="B21" s="35"/>
      <c r="C21" s="20"/>
      <c r="E21" s="45" t="s">
        <v>47</v>
      </c>
      <c r="F21" s="100">
        <f>C15*C11</f>
        <v>0</v>
      </c>
      <c r="G21" t="s">
        <v>39</v>
      </c>
      <c r="H21" s="47" t="e">
        <f>F21/F13</f>
        <v>#DIV/0!</v>
      </c>
    </row>
    <row r="22" spans="2:8" x14ac:dyDescent="0.2">
      <c r="C22" s="20"/>
      <c r="E22" s="69" t="s">
        <v>37</v>
      </c>
      <c r="F22" s="100">
        <f>C16</f>
        <v>0</v>
      </c>
      <c r="G22" t="s">
        <v>39</v>
      </c>
      <c r="H22" s="47" t="e">
        <f>F22/F13</f>
        <v>#DIV/0!</v>
      </c>
    </row>
    <row r="23" spans="2:8" x14ac:dyDescent="0.2">
      <c r="C23" s="20"/>
      <c r="E23" s="46" t="s">
        <v>48</v>
      </c>
      <c r="F23" s="100">
        <f>(C17/100)*C18*C19*C11</f>
        <v>0</v>
      </c>
      <c r="G23" t="s">
        <v>39</v>
      </c>
      <c r="H23" s="47" t="e">
        <f>F23/F13</f>
        <v>#DIV/0!</v>
      </c>
    </row>
    <row r="24" spans="2:8" x14ac:dyDescent="0.2">
      <c r="C24" s="20"/>
    </row>
    <row r="25" spans="2:8" x14ac:dyDescent="0.2">
      <c r="C25" s="20"/>
      <c r="D25" t="s">
        <v>21</v>
      </c>
    </row>
    <row r="26" spans="2:8" x14ac:dyDescent="0.2">
      <c r="B26" s="35"/>
      <c r="C26" s="20"/>
      <c r="D26" s="16"/>
      <c r="E26" t="s">
        <v>38</v>
      </c>
    </row>
    <row r="27" spans="2:8" x14ac:dyDescent="0.2">
      <c r="B27" s="35"/>
      <c r="C27" s="20"/>
      <c r="D27" s="34"/>
      <c r="E27" t="s">
        <v>41</v>
      </c>
    </row>
    <row r="28" spans="2:8" x14ac:dyDescent="0.2">
      <c r="B28" s="35"/>
      <c r="C28" s="20"/>
      <c r="D28" s="19"/>
      <c r="E28" s="35" t="s">
        <v>20</v>
      </c>
    </row>
    <row r="29" spans="2:8" x14ac:dyDescent="0.2">
      <c r="B29" s="35"/>
      <c r="C29" s="20"/>
      <c r="F29" s="3" t="s">
        <v>18</v>
      </c>
    </row>
    <row r="30" spans="2:8" x14ac:dyDescent="0.2">
      <c r="B30" s="35"/>
      <c r="C30" s="20"/>
    </row>
    <row r="31" spans="2:8" x14ac:dyDescent="0.2">
      <c r="B31" s="35"/>
      <c r="C31" s="20"/>
      <c r="E31" s="5" t="s">
        <v>68</v>
      </c>
    </row>
    <row r="32" spans="2:8" x14ac:dyDescent="0.2">
      <c r="B32" s="35"/>
      <c r="C32" s="20"/>
      <c r="E32" s="3" t="s">
        <v>67</v>
      </c>
    </row>
    <row r="33" spans="5:6" x14ac:dyDescent="0.2">
      <c r="E33" s="3" t="s">
        <v>69</v>
      </c>
    </row>
    <row r="34" spans="5:6" x14ac:dyDescent="0.2">
      <c r="E34" s="3" t="s">
        <v>71</v>
      </c>
    </row>
    <row r="37" spans="5:6" x14ac:dyDescent="0.2">
      <c r="F37" s="3"/>
    </row>
  </sheetData>
  <sheetProtection password="F44E" sheet="1" objects="1" scenarios="1"/>
  <mergeCells count="1">
    <mergeCell ref="B2:D2"/>
  </mergeCells>
  <phoneticPr fontId="0" type="noConversion"/>
  <hyperlinks>
    <hyperlink ref="F29" location="Übersicht!A1" display="zur Übersicht"/>
    <hyperlink ref="E32" r:id="rId1"/>
    <hyperlink ref="E33" r:id="rId2"/>
    <hyperlink ref="E34" r:id="rId3"/>
  </hyperlinks>
  <pageMargins left="0.78740157499999996" right="0.78740157499999996" top="0.984251969" bottom="0.984251969" header="0.4921259845" footer="0.4921259845"/>
  <pageSetup paperSize="9" orientation="landscape" horizontalDpi="360" verticalDpi="360" r:id="rId4"/>
  <headerFooter alignWithMargins="0"/>
  <drawing r:id="rId5"/>
  <legacy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H12"/>
  <sheetViews>
    <sheetView showGridLines="0" workbookViewId="0">
      <selection activeCell="C10" sqref="C10"/>
    </sheetView>
  </sheetViews>
  <sheetFormatPr baseColWidth="10" defaultRowHeight="12.75" x14ac:dyDescent="0.2"/>
  <cols>
    <col min="1" max="1" width="4.85546875" customWidth="1"/>
    <col min="2" max="2" width="13.7109375" customWidth="1"/>
    <col min="3" max="3" width="11.42578125" style="6"/>
    <col min="4" max="4" width="13.7109375" customWidth="1"/>
    <col min="5" max="5" width="11.42578125" style="6"/>
    <col min="8" max="8" width="15" customWidth="1"/>
  </cols>
  <sheetData>
    <row r="1" spans="1:8" ht="26.25" x14ac:dyDescent="0.4">
      <c r="B1" s="1" t="s">
        <v>14</v>
      </c>
    </row>
    <row r="2" spans="1:8" x14ac:dyDescent="0.2">
      <c r="B2" s="5"/>
    </row>
    <row r="3" spans="1:8" x14ac:dyDescent="0.2">
      <c r="B3" s="7"/>
      <c r="C3" s="13" t="s">
        <v>16</v>
      </c>
      <c r="D3" s="8"/>
      <c r="E3" s="14" t="s">
        <v>17</v>
      </c>
    </row>
    <row r="4" spans="1:8" x14ac:dyDescent="0.2">
      <c r="B4" s="65" t="s">
        <v>13</v>
      </c>
      <c r="C4" s="32"/>
      <c r="D4" s="10" t="s">
        <v>15</v>
      </c>
      <c r="E4" s="94">
        <f>C4*1.363636</f>
        <v>0</v>
      </c>
    </row>
    <row r="5" spans="1:8" x14ac:dyDescent="0.2">
      <c r="B5" s="66" t="s">
        <v>15</v>
      </c>
      <c r="C5" s="33"/>
      <c r="D5" s="9" t="s">
        <v>13</v>
      </c>
      <c r="E5" s="95">
        <f>C5/1.363636</f>
        <v>0</v>
      </c>
    </row>
    <row r="7" spans="1:8" x14ac:dyDescent="0.2">
      <c r="B7" s="2"/>
      <c r="E7" s="11" t="s">
        <v>18</v>
      </c>
    </row>
    <row r="8" spans="1:8" x14ac:dyDescent="0.2">
      <c r="E8" s="116" t="s">
        <v>70</v>
      </c>
      <c r="F8" s="117"/>
      <c r="G8" s="117"/>
    </row>
    <row r="9" spans="1:8" x14ac:dyDescent="0.2">
      <c r="E9" s="116" t="s">
        <v>31</v>
      </c>
      <c r="F9" s="117"/>
      <c r="G9" s="117"/>
      <c r="H9" s="117"/>
    </row>
    <row r="10" spans="1:8" x14ac:dyDescent="0.2">
      <c r="A10" t="s">
        <v>21</v>
      </c>
    </row>
    <row r="11" spans="1:8" x14ac:dyDescent="0.2">
      <c r="A11" s="16"/>
      <c r="B11" t="s">
        <v>22</v>
      </c>
    </row>
    <row r="12" spans="1:8" x14ac:dyDescent="0.2">
      <c r="A12" s="19"/>
      <c r="B12" t="s">
        <v>20</v>
      </c>
    </row>
  </sheetData>
  <sheetProtection password="F44E" sheet="1" objects="1" scenarios="1"/>
  <mergeCells count="2">
    <mergeCell ref="E9:H9"/>
    <mergeCell ref="E8:G8"/>
  </mergeCells>
  <phoneticPr fontId="0" type="noConversion"/>
  <hyperlinks>
    <hyperlink ref="E7" location="Übersicht!A1" display="zur Übersicht"/>
    <hyperlink ref="E9" location="'Mot.bez. VSt.'!A1" display="zur Berechnung der motorbezogenen Versicherungssteuer"/>
    <hyperlink ref="E8" location="'Kfz Kosten'!A1" display="zur Fahrzeugkostenberechnung"/>
  </hyperlinks>
  <pageMargins left="0.78740157480314965" right="0.78740157480314965" top="0.98425196850393704" bottom="0.98425196850393704" header="0.51181102362204722" footer="0.51181102362204722"/>
  <pageSetup paperSize="9" orientation="landscape" horizontalDpi="360" verticalDpi="36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5"/>
  <dimension ref="A1:G19"/>
  <sheetViews>
    <sheetView showGridLines="0" workbookViewId="0"/>
  </sheetViews>
  <sheetFormatPr baseColWidth="10" defaultRowHeight="12.75" x14ac:dyDescent="0.2"/>
  <cols>
    <col min="1" max="1" width="4.85546875" customWidth="1"/>
    <col min="2" max="2" width="31.28515625" customWidth="1"/>
    <col min="3" max="3" width="25.140625" style="2" customWidth="1"/>
    <col min="4" max="4" width="25.140625" customWidth="1"/>
    <col min="5" max="5" width="25.140625" style="6" customWidth="1"/>
  </cols>
  <sheetData>
    <row r="1" spans="1:7" ht="26.25" x14ac:dyDescent="0.4">
      <c r="B1" s="118" t="s">
        <v>72</v>
      </c>
      <c r="C1" s="117"/>
      <c r="D1" s="117"/>
      <c r="E1" s="117"/>
      <c r="F1" s="117"/>
      <c r="G1" s="117"/>
    </row>
    <row r="2" spans="1:7" x14ac:dyDescent="0.2">
      <c r="B2" s="67" t="s">
        <v>75</v>
      </c>
    </row>
    <row r="3" spans="1:7" x14ac:dyDescent="0.2">
      <c r="A3" s="20"/>
      <c r="B3" s="20"/>
      <c r="C3" s="25"/>
      <c r="D3" s="20"/>
      <c r="E3" s="21"/>
    </row>
    <row r="4" spans="1:7" x14ac:dyDescent="0.2">
      <c r="A4" s="20"/>
      <c r="B4" s="64" t="s">
        <v>23</v>
      </c>
      <c r="C4" s="31"/>
      <c r="D4" s="26" t="s">
        <v>30</v>
      </c>
      <c r="E4" s="22"/>
    </row>
    <row r="5" spans="1:7" x14ac:dyDescent="0.2">
      <c r="A5" s="20"/>
      <c r="B5" s="27"/>
      <c r="C5" s="70" t="s">
        <v>79</v>
      </c>
      <c r="D5" s="71" t="s">
        <v>76</v>
      </c>
      <c r="E5" s="70" t="s">
        <v>77</v>
      </c>
    </row>
    <row r="6" spans="1:7" x14ac:dyDescent="0.2">
      <c r="A6" s="20"/>
      <c r="B6" s="28" t="s">
        <v>24</v>
      </c>
      <c r="C6" s="89">
        <f>IF(((C4-24)*7.44)&lt;74.4,74.4,(C4-24)*7.44)+IF((C4&gt;90),(C4-90)*0.48)+IF((C4&gt;110),(C4-110)*1.08)</f>
        <v>74.400000000000006</v>
      </c>
      <c r="D6" s="90">
        <f>IF(((C4-24)*6.6)&lt;66,66,(C4-24)*6.6)</f>
        <v>66</v>
      </c>
      <c r="E6" s="91">
        <f>(C6-D6)</f>
        <v>8.4000000000000057</v>
      </c>
    </row>
    <row r="7" spans="1:7" x14ac:dyDescent="0.2">
      <c r="A7" s="20"/>
      <c r="B7" s="29" t="s">
        <v>25</v>
      </c>
      <c r="C7" s="92" t="s">
        <v>80</v>
      </c>
      <c r="D7" s="90">
        <f>IF(((C4-24)*6.996)&lt;69.96,69.96,(C4-24)*6.996)</f>
        <v>69.959999999999994</v>
      </c>
      <c r="E7" s="93"/>
    </row>
    <row r="8" spans="1:7" x14ac:dyDescent="0.2">
      <c r="A8" s="20"/>
      <c r="B8" s="29" t="s">
        <v>26</v>
      </c>
      <c r="C8" s="92" t="s">
        <v>80</v>
      </c>
      <c r="D8" s="90">
        <f>IF(((C4-24)*7.128)&lt;71.28,71.28,(C4-24)*7.128)</f>
        <v>71.28</v>
      </c>
      <c r="E8" s="93"/>
    </row>
    <row r="9" spans="1:7" x14ac:dyDescent="0.2">
      <c r="A9" s="20"/>
      <c r="B9" s="29" t="s">
        <v>27</v>
      </c>
      <c r="C9" s="89">
        <f>(C6*1.1)</f>
        <v>81.840000000000018</v>
      </c>
      <c r="D9" s="90">
        <f>IF(((C4-24)*7.26)&lt;72.6,72.6,(C4-24)*7.26)</f>
        <v>72.599999999999994</v>
      </c>
      <c r="E9" s="91">
        <f t="shared" ref="E9" si="0">(C9-D9)</f>
        <v>9.2400000000000233</v>
      </c>
    </row>
    <row r="10" spans="1:7" x14ac:dyDescent="0.2">
      <c r="A10" s="20"/>
      <c r="B10" s="20"/>
      <c r="C10" s="24"/>
      <c r="D10" s="20"/>
      <c r="E10" s="23"/>
    </row>
    <row r="11" spans="1:7" x14ac:dyDescent="0.2">
      <c r="A11" s="20"/>
      <c r="B11" s="20"/>
      <c r="D11" s="20"/>
      <c r="E11" s="23"/>
    </row>
    <row r="13" spans="1:7" x14ac:dyDescent="0.2">
      <c r="A13" t="s">
        <v>21</v>
      </c>
    </row>
    <row r="14" spans="1:7" x14ac:dyDescent="0.2">
      <c r="A14" s="16"/>
      <c r="B14" t="s">
        <v>19</v>
      </c>
    </row>
    <row r="15" spans="1:7" x14ac:dyDescent="0.2">
      <c r="A15" s="19"/>
      <c r="B15" t="s">
        <v>20</v>
      </c>
      <c r="D15" s="57" t="s">
        <v>18</v>
      </c>
    </row>
    <row r="16" spans="1:7" x14ac:dyDescent="0.2">
      <c r="A16" s="68"/>
      <c r="B16" t="s">
        <v>20</v>
      </c>
    </row>
    <row r="19" spans="3:3" x14ac:dyDescent="0.2">
      <c r="C19" s="30"/>
    </row>
  </sheetData>
  <sheetProtection password="F44E" sheet="1" objects="1" scenarios="1"/>
  <mergeCells count="1">
    <mergeCell ref="B1:G1"/>
  </mergeCells>
  <phoneticPr fontId="0" type="noConversion"/>
  <hyperlinks>
    <hyperlink ref="D15" location="Übersicht!A1" display="Übersicht"/>
    <hyperlink ref="D4" location="'KW- PS'!A1" display="Umrechnung von PS in KW"/>
  </hyperlinks>
  <pageMargins left="0.78740157499999996" right="0.78740157499999996" top="0.984251969" bottom="0.984251969" header="0.4921259845" footer="0.4921259845"/>
  <pageSetup paperSize="9" orientation="landscape" horizontalDpi="360" verticalDpi="36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Übersicht</vt:lpstr>
      <vt:lpstr>Verbrauch</vt:lpstr>
      <vt:lpstr>Kfz Kosten</vt:lpstr>
      <vt:lpstr>KW- PS</vt:lpstr>
      <vt:lpstr>Mot.bez. VSt.</vt:lpstr>
    </vt:vector>
  </TitlesOfParts>
  <Manager>OK</Manager>
  <Company>MotorWaldviertel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Autokostenberechnung</dc:title>
  <dc:creator>Klemens Oberforster</dc:creator>
  <cp:keywords>kfz auto fahrzeug kosten kostenberechnung verbrauch steuer ps kw</cp:keywords>
  <cp:lastModifiedBy>Klemens</cp:lastModifiedBy>
  <cp:revision>1</cp:revision>
  <cp:lastPrinted>2014-02-04T21:20:10Z</cp:lastPrinted>
  <dcterms:created xsi:type="dcterms:W3CDTF">2008-10-19T18:32:13Z</dcterms:created>
  <dcterms:modified xsi:type="dcterms:W3CDTF">2014-02-04T21:46:28Z</dcterms:modified>
  <cp:category>Auto</cp:category>
</cp:coreProperties>
</file>